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9"/>
  <workbookPr/>
  <xr:revisionPtr revIDLastSave="0" documentId="8_{847C548A-57B2-4662-AFD1-F6CA167D50FB}" xr6:coauthVersionLast="47" xr6:coauthVersionMax="47" xr10:uidLastSave="{00000000-0000-0000-0000-000000000000}"/>
  <bookViews>
    <workbookView xWindow="360" yWindow="15" windowWidth="20955" windowHeight="9720" firstSheet="1" activeTab="1" xr2:uid="{00000000-000D-0000-FFFF-FFFF00000000}"/>
  </bookViews>
  <sheets>
    <sheet name="Тарифы для ОСС_жилье" sheetId="1" r:id="rId1"/>
    <sheet name="Разъяснения" sheetId="3" r:id="rId2"/>
    <sheet name="Лифты_формула" sheetId="2" state="hidden" r:id="rId3"/>
  </sheets>
  <definedNames>
    <definedName name="\эвфзкудк" hidden="1">#REF!</definedName>
    <definedName name="f" localSheetId="0" hidden="1">#REF!</definedName>
    <definedName name="f" hidden="1">#REF!</definedName>
    <definedName name="limcount" hidden="1">1</definedName>
    <definedName name="Print_Area">#REF!</definedName>
    <definedName name="Z_0885457D_12CF_4923_864D_998BA35CE01D_.wvu.Cols" localSheetId="0" hidden="1">#REF!</definedName>
    <definedName name="Z_0885457D_12CF_4923_864D_998BA35CE01D_.wvu.Cols" hidden="1">#REF!</definedName>
    <definedName name="Z_0885457D_12CF_4923_864D_998BA35CE01D_.wvu.Rows" localSheetId="0" hidden="1">#REF!</definedName>
    <definedName name="Z_0885457D_12CF_4923_864D_998BA35CE01D_.wvu.Rows" hidden="1">#REF!</definedName>
    <definedName name="Z_144EA558_4B8B_4239_858D_3D3B320E64FA_.wvu.Cols" localSheetId="0" hidden="1">#REF!</definedName>
    <definedName name="Z_144EA558_4B8B_4239_858D_3D3B320E64FA_.wvu.Cols" hidden="1">#REF!</definedName>
    <definedName name="Z_144EA558_4B8B_4239_858D_3D3B320E64FA_.wvu.PrintArea" localSheetId="0" hidden="1">#REF!</definedName>
    <definedName name="Z_144EA558_4B8B_4239_858D_3D3B320E64FA_.wvu.PrintArea" hidden="1">#REF!</definedName>
    <definedName name="Z_2D3F4D39_1D20_491A_8BE9_2F4C8E41EE2A_.wvu.Cols" localSheetId="0" hidden="1">#REF!</definedName>
    <definedName name="Z_2D3F4D39_1D20_491A_8BE9_2F4C8E41EE2A_.wvu.Cols" hidden="1">#REF!</definedName>
    <definedName name="А08" localSheetId="0" hidden="1">#REF!</definedName>
    <definedName name="А08" hidden="1">#REF!</definedName>
    <definedName name="ааа" localSheetId="0">#REF!</definedName>
    <definedName name="ааа">#REF!</definedName>
    <definedName name="авг" localSheetId="0" hidden="1">#REF!</definedName>
    <definedName name="авг" hidden="1">#REF!</definedName>
    <definedName name="Август" localSheetId="0" hidden="1">#REF!</definedName>
    <definedName name="Август" hidden="1">#REF!</definedName>
    <definedName name="август13" localSheetId="0" hidden="1">#REF!</definedName>
    <definedName name="август13" hidden="1">#REF!</definedName>
    <definedName name="август2013" localSheetId="0">#REF!</definedName>
    <definedName name="август2013">#REF!</definedName>
    <definedName name="ае6н6" hidden="1">#REF!</definedName>
    <definedName name="аклело" hidden="1">#REF!</definedName>
    <definedName name="апяавп" hidden="1">#REF!</definedName>
    <definedName name="впива">#REF!</definedName>
    <definedName name="ено">#REF!</definedName>
    <definedName name="еуек" hidden="1">#REF!</definedName>
    <definedName name="жадпо" hidden="1">#REF!</definedName>
    <definedName name="жз" hidden="1">#REF!</definedName>
    <definedName name="има" localSheetId="0" hidden="1">#REF!</definedName>
    <definedName name="има" hidden="1">#REF!</definedName>
    <definedName name="ипрне">#REF!</definedName>
    <definedName name="ЙЦУц" hidden="1">#REF!</definedName>
    <definedName name="лазурное" localSheetId="0">#REF!</definedName>
    <definedName name="лазурное">#REF!</definedName>
    <definedName name="лллл" localSheetId="0" hidden="1">#REF!</definedName>
    <definedName name="лллл" hidden="1">#REF!</definedName>
    <definedName name="лог">#REF!</definedName>
    <definedName name="мир" localSheetId="0">#REF!</definedName>
    <definedName name="мир">#REF!</definedName>
    <definedName name="монблан" localSheetId="0" hidden="1">#REF!</definedName>
    <definedName name="монблан" hidden="1">#REF!</definedName>
    <definedName name="о" hidden="1">#REF!</definedName>
    <definedName name="оаош">#REF!</definedName>
    <definedName name="_xlnm.Print_Area" localSheetId="0">'Тарифы для ОСС_жилье'!$A$1:$G$26</definedName>
    <definedName name="ооргшн" hidden="1">#REF!</definedName>
    <definedName name="орш8789" hidden="1">#REF!</definedName>
    <definedName name="ппп" localSheetId="0">#REF!</definedName>
    <definedName name="ппп">#REF!</definedName>
    <definedName name="пулковская">#REF!</definedName>
    <definedName name="фуыку" hidden="1">#REF!</definedName>
    <definedName name="фя\кк" hidden="1">#REF!</definedName>
    <definedName name="х_265" localSheetId="0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эжзд">#REF!</definedName>
    <definedName name="юз" localSheetId="0" hidden="1">#REF!</definedName>
    <definedName name="юз" hidden="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2" l="1"/>
  <c r="E32" i="2"/>
  <c r="E31" i="2"/>
  <c r="E24" i="2"/>
  <c r="E23" i="2"/>
  <c r="E16" i="2"/>
  <c r="E15" i="2"/>
  <c r="B10" i="2"/>
  <c r="B7" i="2"/>
  <c r="G26" i="1"/>
  <c r="F26" i="1"/>
  <c r="G25" i="1"/>
  <c r="F25" i="1"/>
  <c r="G24" i="1"/>
  <c r="F24" i="1"/>
  <c r="G21" i="1"/>
  <c r="F21" i="1"/>
  <c r="F20" i="1"/>
  <c r="G19" i="1"/>
  <c r="F19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F11" i="1"/>
  <c r="F10" i="1"/>
  <c r="G9" i="1"/>
  <c r="F9" i="1"/>
  <c r="F8" i="1"/>
  <c r="D7" i="1"/>
  <c r="F7" i="1" s="1"/>
  <c r="E17" i="2" l="1"/>
  <c r="E25" i="2"/>
  <c r="E33" i="2"/>
  <c r="E37" i="2" l="1"/>
  <c r="E39" i="2" s="1"/>
</calcChain>
</file>

<file path=xl/sharedStrings.xml><?xml version="1.0" encoding="utf-8"?>
<sst xmlns="http://schemas.openxmlformats.org/spreadsheetml/2006/main" count="145" uniqueCount="103">
  <si>
    <r>
      <rPr>
        <sz val="11"/>
        <color rgb="FF000000"/>
        <rFont val="Calibri"/>
      </rPr>
      <t>Приложение № 3 к материалам собрания собственников помещений в многоквартирных домах по адресу:
г. Санкт-Петербург, пр. Энергетиков, д. 9, корпус  6, строение 1.
Дата проведения собрания:</t>
    </r>
    <r>
      <rPr>
        <b/>
        <sz val="11"/>
        <color rgb="FF000000"/>
        <rFont val="Calibri"/>
      </rPr>
      <t xml:space="preserve"> 20.10.2022-21.01.2023 года                                                                                                                                                                                                           </t>
    </r>
  </si>
  <si>
    <t>«Утверждено»
решением Общего собрания собственников помещений 
в многоквартирном доме, расположенном по адресу
СПб, пр. Энергетиков, дом 9, корпус 6, строение 1
Протокол № _____ от «____» ____________ г.</t>
  </si>
  <si>
    <t xml:space="preserve">ТАРИФЫ НА УСЛУГИ с 01.02.2023 года                                                                                                                                                                                                                                                           для владельцев жилых помещений дома, расположенного по адресу:                                                                                                                                                                                                      г. Санкт-Петербург, муниципальный округ Большая Охта, проспект Энергетиков, дом 9, корпус 6, строение 1.   </t>
  </si>
  <si>
    <t>Наименование</t>
  </si>
  <si>
    <t>Ед. измерения          (в месяц)</t>
  </si>
  <si>
    <t>Тариф действующий</t>
  </si>
  <si>
    <t>Тариф новый</t>
  </si>
  <si>
    <t>Отклонение, руб./м2</t>
  </si>
  <si>
    <t>Отклонение, %</t>
  </si>
  <si>
    <t>I</t>
  </si>
  <si>
    <t>Содержание и ремонт жилого помещения</t>
  </si>
  <si>
    <t>Содержание общего имущества многоквартирного домa</t>
  </si>
  <si>
    <t>руб. /кв.м</t>
  </si>
  <si>
    <t>Текущий ремонт общего имущества многоквартирного домa</t>
  </si>
  <si>
    <t>Уборка мест общего пользования</t>
  </si>
  <si>
    <t>Санитарное содержание придомовой территории</t>
  </si>
  <si>
    <t>Сервисное обслуживание системы контроля управления доступом и видеонаблюдения</t>
  </si>
  <si>
    <t>Сервисное обслуживание  переговорно - замочного устройства</t>
  </si>
  <si>
    <t xml:space="preserve">Сервисное обслуживание систем автоматической противопожарной защиты </t>
  </si>
  <si>
    <t>Эксплуатация коллективных приборов учета электрической энергии</t>
  </si>
  <si>
    <t>Эксплуатация коллективных приборов учета тепловой энергии и горячей воды, оборудования ИТП</t>
  </si>
  <si>
    <t>Эксплуатация коллективных приборов учета холодной воды</t>
  </si>
  <si>
    <t>Сервисное обслуживание, освидетельствование, страхование  лифтов</t>
  </si>
  <si>
    <t>Управление многоквартирным домом</t>
  </si>
  <si>
    <t>Аварийно-диспетчерская служба</t>
  </si>
  <si>
    <t>Сервисное обслуживание системы очистки горячей воды</t>
  </si>
  <si>
    <t>II</t>
  </si>
  <si>
    <t>Прочие услуги</t>
  </si>
  <si>
    <t xml:space="preserve">Клининг фасадного  остекления  </t>
  </si>
  <si>
    <t>руб./кв.м остекления</t>
  </si>
  <si>
    <t>Обслуживание системы коллективного приёма телевидения</t>
  </si>
  <si>
    <t>руб. /квартира</t>
  </si>
  <si>
    <t>Дистанционный сбор, хранение, передача, обработка показаний индивидуальных приборов учета холодной и горячей воды, электроэнергии, тепловой энергии/распределителей</t>
  </si>
  <si>
    <t>Площадь:</t>
  </si>
  <si>
    <t>жилье</t>
  </si>
  <si>
    <t>нежилье</t>
  </si>
  <si>
    <t>паркинг</t>
  </si>
  <si>
    <t>Статья расходов</t>
  </si>
  <si>
    <t>Должность</t>
  </si>
  <si>
    <t>Кол-во</t>
  </si>
  <si>
    <t>ФОТ 1 человека, руб.</t>
  </si>
  <si>
    <t>ФОТ, руб.</t>
  </si>
  <si>
    <t>Доплата за праздничные дни, руб.</t>
  </si>
  <si>
    <t>Резерв отпусков, руб.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</si>
  <si>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</si>
  <si>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</si>
  <si>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</si>
  <si>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</si>
  <si>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</si>
  <si>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</si>
  <si>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>ИТОГО
РАСХОДЫ, руб.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</si>
  <si>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</si>
  <si>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</si>
  <si>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</si>
  <si>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</si>
  <si>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</si>
  <si>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</si>
  <si>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Помощник управляющего</t>
  </si>
  <si>
    <t>Инженер по эксплуатации</t>
  </si>
  <si>
    <t>Техник по эксплуатации</t>
  </si>
  <si>
    <t>Диспетчер</t>
  </si>
  <si>
    <t>Сумма по договору с клининговой компанией, руб.</t>
  </si>
  <si>
    <t>Мат-лы для озеленения и весенней покраски, руб.</t>
  </si>
  <si>
    <t>Услуги мех.уборки и вывоза снега, руб.</t>
  </si>
  <si>
    <t>Расходы итого, руб.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</si>
  <si>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</si>
  <si>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</si>
  <si>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</si>
  <si>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</si>
  <si>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Обслуживание техники, применяемая для уборки и содержания придомовой территории (запасные части,бензин, техническое обслуживание и т.п.)</t>
  </si>
  <si>
    <t>Услугт по обслуживанию насосных станций</t>
  </si>
  <si>
    <t>Услуги по испытанию средств защиты, поверке электрооборудования, утилизации люминисцентных ламп</t>
  </si>
  <si>
    <t>Услуги по измерению сопротивления изоляции сетей электроснабжения</t>
  </si>
  <si>
    <t>Услуги по перезарядке огнетушителей, доукомплектации пожарных шкафов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</si>
  <si>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</si>
  <si>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</si>
  <si>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</si>
  <si>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 объектов</t>
  </si>
  <si>
    <t>Услуги экстренного вызова охранных предприятий</t>
  </si>
  <si>
    <t>Услуги на аварийное обслуживание внутренних инженерных сетей</t>
  </si>
  <si>
    <t>Распоряжение Комитета по тарифам СПб № 145-р от 29.11.2021 (с 01.01.2022 по 30.06.2022)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</si>
  <si>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</si>
  <si>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</si>
  <si>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</si>
  <si>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</si>
  <si>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</si>
  <si>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</si>
  <si>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</si>
  <si>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</si>
  <si>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</si>
  <si>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21</t>
  </si>
  <si>
    <t>Базовая ставка, руб./лифт</t>
  </si>
  <si>
    <t>Коф-т</t>
  </si>
  <si>
    <t xml:space="preserve">Кол-во лифтов в доме </t>
  </si>
  <si>
    <t>Этажность</t>
  </si>
  <si>
    <t>Энергетиков 11, к.5</t>
  </si>
  <si>
    <t>Лифты пассажирские - грузоподъемность 630 кг, этажность 21</t>
  </si>
  <si>
    <t>Тех.обслуживание лифтов, включая ежегодное страхование, диагностику, руб.</t>
  </si>
  <si>
    <t>Лифты пассажирские - грузоподъемность 400 кг, этажность 21</t>
  </si>
  <si>
    <t>Платформы для инвалидов</t>
  </si>
  <si>
    <t>4 шт.</t>
  </si>
  <si>
    <t>Итого стоимость обслуживания лифтов, страхование, диагностика, руб.</t>
  </si>
  <si>
    <t>Тариф, руб./м2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</si>
</sst>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9">
    <font>
      <sz val="10"/>
      <color theme="1"/>
      <name val="Arial"/>
    </font>
    <font>
      <sz val="11"/>
      <color theme="1"/>
      <name val="Calibri"/>
      <scheme val="minor"/>
    </font>
    <font>
      <sz val="10"/>
      <name val="Arial Cyr"/>
    </font>
    <font>
      <sz val="10"/>
      <name val="Arial"/>
    </font>
    <font>
      <sz val="11"/>
      <name val="Calibri"/>
    </font>
    <font>
      <sz val="11"/>
      <color theme="1"/>
      <name val="Calibri"/>
    </font>
    <font>
      <sz val="11"/>
      <color indexed="65"/>
      <name val="Calibri"/>
    </font>
    <font>
      <b/>
      <sz val="11"/>
      <name val="Calibri"/>
      <scheme val="minor"/>
    </font>
    <font>
      <b/>
      <i/>
      <sz val="10"/>
      <name val="Arial"/>
    </font>
    <font>
      <b/>
      <i/>
      <sz val="12"/>
      <name val="Arial"/>
    </font>
    <font>
      <b/>
      <i/>
      <sz val="12"/>
      <color theme="1"/>
      <name val="Arial"/>
    </font>
    <font>
      <b/>
      <i/>
      <sz val="14"/>
      <name val="Arial"/>
    </font>
    <font>
      <b/>
      <i/>
      <sz val="14"/>
      <color theme="1"/>
      <name val="Arial"/>
    </font>
    <font>
      <b/>
      <i/>
      <sz val="12"/>
      <name val="Times New Roman"/>
    </font>
    <font>
      <sz val="11"/>
      <name val="Arial"/>
    </font>
    <font>
      <i/>
      <sz val="11"/>
      <color theme="1"/>
      <name val="Arial"/>
    </font>
    <font>
      <b/>
      <i/>
      <sz val="9"/>
      <name val="Arial"/>
    </font>
    <font>
      <sz val="11"/>
      <color theme="1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name val="Times New Roman"/>
    </font>
    <font>
      <b/>
      <sz val="10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"/>
      <charset val="1"/>
    </font>
    <font>
      <b/>
      <sz val="9"/>
      <color rgb="FF000000"/>
      <name val="Times New Roman"/>
      <charset val="1"/>
    </font>
    <font>
      <sz val="9"/>
      <color rgb="FF000000"/>
      <name val="Times New Roman"/>
      <charset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D8D8D8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4" fontId="2" fillId="0" borderId="0" applyFont="0" applyFill="0" applyBorder="0" applyProtection="0"/>
    <xf numFmtId="0" fontId="2" fillId="0" borderId="0"/>
  </cellStyleXfs>
  <cellXfs count="195">
    <xf numFmtId="0" fontId="0" fillId="0" borderId="0" xfId="0"/>
    <xf numFmtId="0" fontId="4" fillId="0" borderId="0" xfId="10"/>
    <xf numFmtId="0" fontId="5" fillId="0" borderId="0" xfId="10" applyFont="1"/>
    <xf numFmtId="0" fontId="5" fillId="0" borderId="0" xfId="10" applyFont="1" applyAlignment="1">
      <alignment vertical="center"/>
    </xf>
    <xf numFmtId="0" fontId="6" fillId="0" borderId="0" xfId="10" applyFont="1"/>
    <xf numFmtId="0" fontId="4" fillId="0" borderId="0" xfId="10" applyAlignment="1">
      <alignment wrapText="1"/>
    </xf>
    <xf numFmtId="0" fontId="8" fillId="0" borderId="1" xfId="10" applyFont="1" applyBorder="1" applyAlignment="1">
      <alignment horizontal="center" wrapText="1"/>
    </xf>
    <xf numFmtId="0" fontId="9" fillId="0" borderId="2" xfId="10" applyFont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 wrapText="1"/>
    </xf>
    <xf numFmtId="0" fontId="11" fillId="2" borderId="4" xfId="10" applyFont="1" applyFill="1" applyBorder="1" applyAlignment="1">
      <alignment horizontal="center" vertical="center" wrapText="1"/>
    </xf>
    <xf numFmtId="0" fontId="11" fillId="2" borderId="5" xfId="10" applyFont="1" applyFill="1" applyBorder="1" applyAlignment="1">
      <alignment horizontal="left" vertical="center" wrapText="1"/>
    </xf>
    <xf numFmtId="0" fontId="12" fillId="2" borderId="5" xfId="10" applyFont="1" applyFill="1" applyBorder="1" applyAlignment="1">
      <alignment horizontal="center" vertical="center" wrapText="1"/>
    </xf>
    <xf numFmtId="4" fontId="12" fillId="2" borderId="5" xfId="10" applyNumberFormat="1" applyFont="1" applyFill="1" applyBorder="1" applyAlignment="1">
      <alignment horizontal="center" vertical="center" wrapText="1"/>
    </xf>
    <xf numFmtId="4" fontId="12" fillId="2" borderId="6" xfId="10" applyNumberFormat="1" applyFont="1" applyFill="1" applyBorder="1" applyAlignment="1">
      <alignment horizontal="center" vertical="center" wrapText="1"/>
    </xf>
    <xf numFmtId="0" fontId="13" fillId="0" borderId="4" xfId="10" applyFont="1" applyBorder="1" applyAlignment="1">
      <alignment horizontal="center" wrapText="1"/>
    </xf>
    <xf numFmtId="0" fontId="14" fillId="0" borderId="5" xfId="10" applyFont="1" applyBorder="1" applyAlignment="1">
      <alignment vertical="center" wrapText="1"/>
    </xf>
    <xf numFmtId="0" fontId="15" fillId="0" borderId="5" xfId="10" applyFont="1" applyBorder="1" applyAlignment="1">
      <alignment horizontal="center" vertical="center" wrapText="1"/>
    </xf>
    <xf numFmtId="2" fontId="15" fillId="3" borderId="5" xfId="10" applyNumberFormat="1" applyFont="1" applyFill="1" applyBorder="1" applyAlignment="1">
      <alignment horizontal="center" vertical="center" wrapText="1"/>
    </xf>
    <xf numFmtId="2" fontId="15" fillId="4" borderId="5" xfId="10" applyNumberFormat="1" applyFont="1" applyFill="1" applyBorder="1" applyAlignment="1">
      <alignment horizontal="center" vertical="center" wrapText="1"/>
    </xf>
    <xf numFmtId="2" fontId="15" fillId="4" borderId="6" xfId="10" applyNumberFormat="1" applyFont="1" applyFill="1" applyBorder="1" applyAlignment="1">
      <alignment horizontal="center" vertical="center" wrapText="1"/>
    </xf>
    <xf numFmtId="0" fontId="16" fillId="0" borderId="4" xfId="10" applyFont="1" applyBorder="1" applyAlignment="1">
      <alignment horizontal="center" wrapText="1"/>
    </xf>
    <xf numFmtId="0" fontId="14" fillId="0" borderId="5" xfId="10" applyFont="1" applyBorder="1" applyAlignment="1">
      <alignment horizontal="left" vertical="center" wrapText="1"/>
    </xf>
    <xf numFmtId="2" fontId="15" fillId="5" borderId="5" xfId="10" applyNumberFormat="1" applyFont="1" applyFill="1" applyBorder="1" applyAlignment="1">
      <alignment horizontal="center" vertical="center" wrapText="1"/>
    </xf>
    <xf numFmtId="2" fontId="15" fillId="5" borderId="6" xfId="10" applyNumberFormat="1" applyFont="1" applyFill="1" applyBorder="1" applyAlignment="1">
      <alignment horizontal="center" vertical="center" wrapText="1"/>
    </xf>
    <xf numFmtId="0" fontId="13" fillId="0" borderId="7" xfId="10" applyFont="1" applyBorder="1" applyAlignment="1">
      <alignment horizontal="center" wrapText="1"/>
    </xf>
    <xf numFmtId="0" fontId="14" fillId="0" borderId="8" xfId="10" applyFont="1" applyBorder="1" applyAlignment="1">
      <alignment horizontal="left" vertical="center" wrapText="1"/>
    </xf>
    <xf numFmtId="0" fontId="15" fillId="0" borderId="8" xfId="10" applyFont="1" applyBorder="1" applyAlignment="1">
      <alignment horizontal="center" vertical="center" wrapText="1"/>
    </xf>
    <xf numFmtId="2" fontId="15" fillId="3" borderId="8" xfId="10" applyNumberFormat="1" applyFont="1" applyFill="1" applyBorder="1" applyAlignment="1">
      <alignment horizontal="center" vertical="center" wrapText="1"/>
    </xf>
    <xf numFmtId="2" fontId="15" fillId="5" borderId="8" xfId="10" applyNumberFormat="1" applyFont="1" applyFill="1" applyBorder="1" applyAlignment="1">
      <alignment horizontal="center" vertical="center" wrapText="1"/>
    </xf>
    <xf numFmtId="2" fontId="15" fillId="5" borderId="9" xfId="10" applyNumberFormat="1" applyFont="1" applyFill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  <xf numFmtId="0" fontId="11" fillId="2" borderId="2" xfId="10" applyFont="1" applyFill="1" applyBorder="1" applyAlignment="1">
      <alignment horizontal="left" vertical="center" wrapText="1"/>
    </xf>
    <xf numFmtId="2" fontId="10" fillId="2" borderId="2" xfId="10" applyNumberFormat="1" applyFont="1" applyFill="1" applyBorder="1" applyAlignment="1">
      <alignment horizontal="center" vertical="center" wrapText="1"/>
    </xf>
    <xf numFmtId="2" fontId="9" fillId="2" borderId="2" xfId="10" applyNumberFormat="1" applyFont="1" applyFill="1" applyBorder="1" applyAlignment="1">
      <alignment horizontal="center" vertical="center" wrapText="1"/>
    </xf>
    <xf numFmtId="2" fontId="9" fillId="2" borderId="3" xfId="10" applyNumberFormat="1" applyFont="1" applyFill="1" applyBorder="1" applyAlignment="1">
      <alignment horizontal="center" vertical="center" wrapText="1"/>
    </xf>
    <xf numFmtId="0" fontId="4" fillId="0" borderId="0" xfId="10" applyAlignment="1">
      <alignment vertical="center"/>
    </xf>
    <xf numFmtId="0" fontId="9" fillId="0" borderId="4" xfId="10" applyFont="1" applyBorder="1" applyAlignment="1">
      <alignment horizontal="center" vertical="center" wrapText="1"/>
    </xf>
    <xf numFmtId="0" fontId="17" fillId="0" borderId="5" xfId="10" applyFont="1" applyBorder="1" applyAlignment="1">
      <alignment horizontal="center" vertical="center" wrapText="1"/>
    </xf>
    <xf numFmtId="2" fontId="17" fillId="3" borderId="5" xfId="10" applyNumberFormat="1" applyFont="1" applyFill="1" applyBorder="1" applyAlignment="1">
      <alignment horizontal="center" vertical="center" wrapText="1"/>
    </xf>
    <xf numFmtId="2" fontId="17" fillId="0" borderId="5" xfId="10" applyNumberFormat="1" applyFont="1" applyBorder="1" applyAlignment="1">
      <alignment horizontal="center" vertical="center" wrapText="1"/>
    </xf>
    <xf numFmtId="2" fontId="17" fillId="0" borderId="6" xfId="10" applyNumberFormat="1" applyFont="1" applyBorder="1" applyAlignment="1">
      <alignment horizontal="center" vertical="center" wrapText="1"/>
    </xf>
    <xf numFmtId="0" fontId="6" fillId="0" borderId="0" xfId="10" applyFont="1" applyAlignment="1">
      <alignment vertical="center"/>
    </xf>
    <xf numFmtId="2" fontId="17" fillId="4" borderId="5" xfId="10" applyNumberFormat="1" applyFont="1" applyFill="1" applyBorder="1" applyAlignment="1">
      <alignment horizontal="center" vertical="center" wrapText="1"/>
    </xf>
    <xf numFmtId="2" fontId="17" fillId="4" borderId="6" xfId="10" applyNumberFormat="1" applyFont="1" applyFill="1" applyBorder="1" applyAlignment="1">
      <alignment horizontal="center" vertical="center" wrapText="1"/>
    </xf>
    <xf numFmtId="0" fontId="9" fillId="0" borderId="7" xfId="10" applyFont="1" applyBorder="1" applyAlignment="1">
      <alignment horizontal="center" vertical="center" wrapText="1"/>
    </xf>
    <xf numFmtId="0" fontId="17" fillId="0" borderId="8" xfId="10" applyFont="1" applyBorder="1" applyAlignment="1">
      <alignment horizontal="center" vertical="center" wrapText="1"/>
    </xf>
    <xf numFmtId="2" fontId="17" fillId="3" borderId="8" xfId="10" applyNumberFormat="1" applyFont="1" applyFill="1" applyBorder="1" applyAlignment="1">
      <alignment horizontal="center" vertical="center" wrapText="1"/>
    </xf>
    <xf numFmtId="2" fontId="17" fillId="0" borderId="8" xfId="10" applyNumberFormat="1" applyFont="1" applyBorder="1" applyAlignment="1">
      <alignment horizontal="center" vertical="center" wrapText="1"/>
    </xf>
    <xf numFmtId="2" fontId="17" fillId="0" borderId="9" xfId="10" applyNumberFormat="1" applyFont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/>
    <xf numFmtId="0" fontId="21" fillId="0" borderId="0" xfId="1" applyFont="1"/>
    <xf numFmtId="4" fontId="20" fillId="0" borderId="0" xfId="1" applyNumberFormat="1" applyFont="1"/>
    <xf numFmtId="0" fontId="20" fillId="0" borderId="0" xfId="1" applyFont="1" applyAlignment="1">
      <alignment horizontal="center"/>
    </xf>
    <xf numFmtId="0" fontId="20" fillId="0" borderId="10" xfId="1" applyFont="1" applyBorder="1"/>
    <xf numFmtId="0" fontId="22" fillId="0" borderId="11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13" xfId="1" applyFont="1" applyBorder="1"/>
    <xf numFmtId="0" fontId="22" fillId="0" borderId="14" xfId="1" applyFont="1" applyBorder="1"/>
    <xf numFmtId="0" fontId="20" fillId="0" borderId="14" xfId="1" applyFont="1" applyBorder="1"/>
    <xf numFmtId="0" fontId="20" fillId="0" borderId="15" xfId="1" applyFont="1" applyBorder="1"/>
    <xf numFmtId="0" fontId="20" fillId="0" borderId="16" xfId="1" applyFont="1" applyBorder="1"/>
    <xf numFmtId="0" fontId="22" fillId="0" borderId="17" xfId="1" applyFont="1" applyBorder="1"/>
    <xf numFmtId="0" fontId="20" fillId="0" borderId="17" xfId="1" applyFont="1" applyBorder="1"/>
    <xf numFmtId="0" fontId="20" fillId="0" borderId="18" xfId="1" applyFont="1" applyBorder="1"/>
    <xf numFmtId="4" fontId="21" fillId="0" borderId="0" xfId="1" applyNumberFormat="1" applyFont="1"/>
    <xf numFmtId="0" fontId="20" fillId="0" borderId="19" xfId="1" applyFont="1" applyBorder="1"/>
    <xf numFmtId="0" fontId="22" fillId="0" borderId="20" xfId="1" applyFont="1" applyBorder="1"/>
    <xf numFmtId="0" fontId="20" fillId="0" borderId="20" xfId="1" applyFont="1" applyBorder="1"/>
    <xf numFmtId="0" fontId="20" fillId="0" borderId="21" xfId="1" applyFont="1" applyBorder="1"/>
    <xf numFmtId="0" fontId="22" fillId="0" borderId="0" xfId="9" applyFont="1"/>
    <xf numFmtId="2" fontId="23" fillId="0" borderId="0" xfId="9" applyNumberFormat="1" applyFont="1"/>
    <xf numFmtId="2" fontId="22" fillId="0" borderId="0" xfId="9" applyNumberFormat="1" applyFont="1"/>
    <xf numFmtId="0" fontId="22" fillId="0" borderId="24" xfId="9" applyFont="1" applyBorder="1"/>
    <xf numFmtId="0" fontId="22" fillId="0" borderId="18" xfId="9" applyFont="1" applyBorder="1"/>
    <xf numFmtId="4" fontId="22" fillId="0" borderId="0" xfId="9" applyNumberFormat="1" applyFont="1"/>
    <xf numFmtId="0" fontId="22" fillId="0" borderId="0" xfId="9" applyFont="1" applyAlignment="1">
      <alignment horizontal="right"/>
    </xf>
    <xf numFmtId="0" fontId="22" fillId="0" borderId="21" xfId="9" applyFont="1" applyBorder="1"/>
    <xf numFmtId="0" fontId="4" fillId="6" borderId="10" xfId="9" applyFont="1" applyFill="1" applyBorder="1"/>
    <xf numFmtId="0" fontId="22" fillId="6" borderId="11" xfId="9" applyFont="1" applyFill="1" applyBorder="1"/>
    <xf numFmtId="4" fontId="22" fillId="6" borderId="12" xfId="9" applyNumberFormat="1" applyFont="1" applyFill="1" applyBorder="1"/>
    <xf numFmtId="9" fontId="23" fillId="0" borderId="0" xfId="9" applyNumberFormat="1" applyFont="1"/>
    <xf numFmtId="0" fontId="22" fillId="6" borderId="10" xfId="9" applyFont="1" applyFill="1" applyBorder="1"/>
    <xf numFmtId="0" fontId="22" fillId="0" borderId="0" xfId="5" applyFont="1"/>
    <xf numFmtId="4" fontId="23" fillId="0" borderId="0" xfId="9" applyNumberFormat="1" applyFont="1"/>
    <xf numFmtId="0" fontId="23" fillId="0" borderId="0" xfId="5" applyFont="1"/>
    <xf numFmtId="0" fontId="22" fillId="0" borderId="0" xfId="5" applyFont="1" applyAlignment="1">
      <alignment horizontal="center"/>
    </xf>
    <xf numFmtId="0" fontId="22" fillId="0" borderId="0" xfId="4" applyFont="1"/>
    <xf numFmtId="0" fontId="23" fillId="0" borderId="0" xfId="9" applyFo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wrapText="1"/>
    </xf>
    <xf numFmtId="0" fontId="28" fillId="0" borderId="0" xfId="0" applyFont="1"/>
    <xf numFmtId="4" fontId="28" fillId="0" borderId="0" xfId="0" applyNumberFormat="1" applyFont="1"/>
    <xf numFmtId="4" fontId="27" fillId="0" borderId="0" xfId="0" applyNumberFormat="1" applyFont="1"/>
    <xf numFmtId="0" fontId="26" fillId="0" borderId="25" xfId="0" applyFont="1" applyBorder="1"/>
    <xf numFmtId="0" fontId="26" fillId="0" borderId="29" xfId="0" applyFont="1" applyBorder="1"/>
    <xf numFmtId="0" fontId="26" fillId="0" borderId="26" xfId="0" applyFont="1" applyBorder="1"/>
    <xf numFmtId="0" fontId="26" fillId="0" borderId="27" xfId="0" applyFont="1" applyBorder="1"/>
    <xf numFmtId="0" fontId="26" fillId="7" borderId="27" xfId="0" applyFont="1" applyFill="1" applyBorder="1"/>
    <xf numFmtId="0" fontId="26" fillId="0" borderId="28" xfId="0" applyFont="1" applyBorder="1"/>
    <xf numFmtId="0" fontId="26" fillId="0" borderId="42" xfId="0" applyFont="1" applyBorder="1"/>
    <xf numFmtId="0" fontId="26" fillId="0" borderId="44" xfId="0" applyFont="1" applyBorder="1"/>
    <xf numFmtId="0" fontId="28" fillId="0" borderId="46" xfId="0" applyFont="1" applyBorder="1"/>
    <xf numFmtId="0" fontId="26" fillId="0" borderId="47" xfId="0" applyFont="1" applyBorder="1"/>
    <xf numFmtId="0" fontId="26" fillId="7" borderId="42" xfId="0" applyFont="1" applyFill="1" applyBorder="1"/>
    <xf numFmtId="0" fontId="26" fillId="0" borderId="48" xfId="0" applyFont="1" applyBorder="1"/>
    <xf numFmtId="0" fontId="26" fillId="0" borderId="49" xfId="0" applyFont="1" applyBorder="1"/>
    <xf numFmtId="0" fontId="26" fillId="0" borderId="30" xfId="0" applyFont="1" applyBorder="1"/>
    <xf numFmtId="0" fontId="26" fillId="0" borderId="46" xfId="0" applyFont="1" applyBorder="1"/>
    <xf numFmtId="0" fontId="27" fillId="0" borderId="28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3" fontId="28" fillId="0" borderId="34" xfId="0" applyNumberFormat="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3" fontId="28" fillId="0" borderId="41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7" borderId="3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0" fontId="28" fillId="7" borderId="41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6" fillId="7" borderId="42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3" fontId="28" fillId="0" borderId="46" xfId="0" applyNumberFormat="1" applyFont="1" applyBorder="1" applyAlignment="1">
      <alignment horizontal="center" vertical="center"/>
    </xf>
    <xf numFmtId="0" fontId="28" fillId="7" borderId="45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/>
    </xf>
    <xf numFmtId="0" fontId="26" fillId="7" borderId="45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 wrapText="1"/>
    </xf>
    <xf numFmtId="3" fontId="28" fillId="0" borderId="56" xfId="0" applyNumberFormat="1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3" fontId="28" fillId="0" borderId="57" xfId="0" applyNumberFormat="1" applyFont="1" applyBorder="1" applyAlignment="1">
      <alignment horizontal="center" vertical="center" wrapText="1"/>
    </xf>
    <xf numFmtId="3" fontId="28" fillId="0" borderId="58" xfId="0" applyNumberFormat="1" applyFont="1" applyBorder="1" applyAlignment="1">
      <alignment horizontal="center" vertical="center" wrapText="1"/>
    </xf>
    <xf numFmtId="3" fontId="27" fillId="0" borderId="50" xfId="0" applyNumberFormat="1" applyFont="1" applyBorder="1" applyAlignment="1">
      <alignment horizontal="center" vertical="center" wrapText="1"/>
    </xf>
    <xf numFmtId="0" fontId="28" fillId="0" borderId="56" xfId="0" applyFont="1" applyBorder="1" applyAlignment="1">
      <alignment horizontal="left" vertical="top" wrapText="1"/>
    </xf>
    <xf numFmtId="0" fontId="28" fillId="0" borderId="57" xfId="0" applyFont="1" applyBorder="1" applyAlignment="1">
      <alignment horizontal="left" vertical="top" wrapText="1"/>
    </xf>
    <xf numFmtId="0" fontId="28" fillId="0" borderId="58" xfId="0" applyFont="1" applyBorder="1" applyAlignment="1">
      <alignment horizontal="left" vertical="top" wrapText="1"/>
    </xf>
    <xf numFmtId="0" fontId="27" fillId="0" borderId="50" xfId="0" applyFont="1" applyBorder="1" applyAlignment="1">
      <alignment horizontal="left" vertical="top" wrapText="1"/>
    </xf>
    <xf numFmtId="0" fontId="28" fillId="0" borderId="57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4" fillId="0" borderId="0" xfId="10" applyFont="1" applyAlignment="1">
      <alignment horizontal="right" wrapText="1"/>
    </xf>
    <xf numFmtId="0" fontId="4" fillId="0" borderId="0" xfId="10" applyAlignment="1">
      <alignment horizontal="right" wrapText="1"/>
    </xf>
    <xf numFmtId="0" fontId="7" fillId="0" borderId="0" xfId="10" applyFont="1" applyAlignment="1">
      <alignment horizontal="center" vertical="center" wrapText="1"/>
    </xf>
    <xf numFmtId="0" fontId="7" fillId="0" borderId="0" xfId="10" applyFont="1" applyAlignment="1">
      <alignment horizontal="center" vertical="center"/>
    </xf>
    <xf numFmtId="0" fontId="28" fillId="7" borderId="35" xfId="0" applyFont="1" applyFill="1" applyBorder="1" applyAlignment="1">
      <alignment horizontal="center" vertical="center"/>
    </xf>
    <xf numFmtId="0" fontId="28" fillId="7" borderId="36" xfId="0" applyFont="1" applyFill="1" applyBorder="1" applyAlignment="1">
      <alignment horizontal="center" vertical="center"/>
    </xf>
    <xf numFmtId="0" fontId="28" fillId="7" borderId="37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0" fontId="22" fillId="0" borderId="22" xfId="9" applyFont="1" applyBorder="1" applyAlignment="1">
      <alignment horizontal="left" wrapText="1"/>
    </xf>
    <xf numFmtId="0" fontId="22" fillId="0" borderId="23" xfId="9" applyFont="1" applyBorder="1" applyAlignment="1">
      <alignment horizontal="left" wrapText="1"/>
    </xf>
    <xf numFmtId="0" fontId="22" fillId="0" borderId="16" xfId="9" applyFont="1" applyBorder="1" applyAlignment="1">
      <alignment horizontal="left" wrapText="1"/>
    </xf>
    <xf numFmtId="0" fontId="22" fillId="0" borderId="17" xfId="9" applyFont="1" applyBorder="1" applyAlignment="1">
      <alignment horizontal="left" wrapText="1"/>
    </xf>
    <xf numFmtId="0" fontId="22" fillId="0" borderId="19" xfId="9" applyFont="1" applyBorder="1" applyAlignment="1">
      <alignment horizontal="left" wrapText="1"/>
    </xf>
    <xf numFmtId="0" fontId="22" fillId="0" borderId="20" xfId="9" applyFont="1" applyBorder="1" applyAlignment="1">
      <alignment horizontal="left" wrapText="1"/>
    </xf>
  </cellXfs>
  <cellStyles count="13">
    <cellStyle name="Обычный" xfId="0" builtinId="0"/>
    <cellStyle name="Обычный 11 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2 3 2" xfId="4" xr:uid="{00000000-0005-0000-0000-000004000000}"/>
    <cellStyle name="Обычный 3 3" xfId="5" xr:uid="{00000000-0005-0000-0000-000005000000}"/>
    <cellStyle name="Обычный 4" xfId="6" xr:uid="{00000000-0005-0000-0000-000006000000}"/>
    <cellStyle name="Обычный 83" xfId="7" xr:uid="{00000000-0005-0000-0000-000007000000}"/>
    <cellStyle name="Обычный 90 2" xfId="8" xr:uid="{00000000-0005-0000-0000-000008000000}"/>
    <cellStyle name="Обычный_5_А_2007_ЮЖНОЕ_N_ДР_АКТЫ" xfId="9" xr:uid="{00000000-0005-0000-0000-000009000000}"/>
    <cellStyle name="Обычный_бюджет 2008 (11.02.08) на утверждение 2" xfId="12" xr:uid="{43E0E1F8-9A5D-4998-B841-6AF825571417}"/>
    <cellStyle name="Обычный_тарифы город=факт" xfId="10" xr:uid="{00000000-0005-0000-0000-00000A000000}"/>
    <cellStyle name="Финансовый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workbookViewId="0">
      <selection sqref="A1:G5"/>
    </sheetView>
  </sheetViews>
  <sheetFormatPr defaultColWidth="4.7109375" defaultRowHeight="12.6"/>
  <cols>
    <col min="1" max="1" width="6.5703125" style="1" customWidth="1"/>
    <col min="2" max="2" width="48.7109375" style="1" customWidth="1"/>
    <col min="3" max="3" width="17.7109375" style="2" customWidth="1"/>
    <col min="4" max="4" width="19" style="3" customWidth="1"/>
    <col min="5" max="5" width="15.85546875" style="1" customWidth="1"/>
    <col min="6" max="6" width="18.7109375" style="4" customWidth="1"/>
    <col min="7" max="7" width="17.7109375" style="4" customWidth="1"/>
    <col min="8" max="8" width="10.42578125" style="4" customWidth="1"/>
    <col min="9" max="248" width="10.28515625" style="1" customWidth="1"/>
    <col min="249" max="16384" width="4.7109375" style="1"/>
  </cols>
  <sheetData>
    <row r="1" spans="1:9" s="4" customFormat="1" ht="63.75" customHeight="1">
      <c r="A1" s="5"/>
      <c r="B1" s="5"/>
      <c r="C1" s="5"/>
      <c r="D1" s="165" t="s">
        <v>0</v>
      </c>
      <c r="E1" s="166"/>
      <c r="F1" s="166"/>
      <c r="G1" s="166"/>
    </row>
    <row r="2" spans="1:9" s="4" customFormat="1" ht="81" customHeight="1">
      <c r="A2" s="5"/>
      <c r="B2" s="5"/>
      <c r="C2" s="5"/>
      <c r="D2" s="166" t="s">
        <v>1</v>
      </c>
      <c r="E2" s="166"/>
      <c r="F2" s="166"/>
      <c r="G2" s="166"/>
    </row>
    <row r="3" spans="1:9" s="4" customFormat="1" ht="18.75" customHeight="1">
      <c r="A3" s="167" t="s">
        <v>2</v>
      </c>
      <c r="B3" s="168"/>
      <c r="C3" s="168"/>
      <c r="D3" s="168"/>
      <c r="E3" s="168"/>
      <c r="F3" s="168"/>
      <c r="G3" s="168"/>
    </row>
    <row r="4" spans="1:9" s="4" customFormat="1" ht="21" customHeight="1">
      <c r="A4" s="168"/>
      <c r="B4" s="168"/>
      <c r="C4" s="168"/>
      <c r="D4" s="168"/>
      <c r="E4" s="168"/>
      <c r="F4" s="168"/>
      <c r="G4" s="168"/>
    </row>
    <row r="5" spans="1:9" s="4" customFormat="1" ht="20.25" customHeight="1">
      <c r="A5" s="168"/>
      <c r="B5" s="168"/>
      <c r="C5" s="168"/>
      <c r="D5" s="168"/>
      <c r="E5" s="168"/>
      <c r="F5" s="168"/>
      <c r="G5" s="168"/>
    </row>
    <row r="6" spans="1:9" s="4" customFormat="1" ht="49.5" customHeight="1">
      <c r="A6" s="6"/>
      <c r="B6" s="7" t="s">
        <v>3</v>
      </c>
      <c r="C6" s="8" t="s">
        <v>4</v>
      </c>
      <c r="D6" s="8" t="s">
        <v>5</v>
      </c>
      <c r="E6" s="7" t="s">
        <v>6</v>
      </c>
      <c r="F6" s="8" t="s">
        <v>7</v>
      </c>
      <c r="G6" s="9" t="s">
        <v>8</v>
      </c>
    </row>
    <row r="7" spans="1:9" s="4" customFormat="1" ht="35.65" customHeight="1">
      <c r="A7" s="10" t="s">
        <v>9</v>
      </c>
      <c r="B7" s="11" t="s">
        <v>10</v>
      </c>
      <c r="C7" s="12"/>
      <c r="D7" s="13">
        <f>SUM(D8:D21)</f>
        <v>29.7</v>
      </c>
      <c r="E7" s="13">
        <v>37.380000000000003</v>
      </c>
      <c r="F7" s="13">
        <f t="shared" ref="F7:F26" si="0">E7-D7</f>
        <v>7.6800000000000033</v>
      </c>
      <c r="G7" s="14">
        <v>25.85</v>
      </c>
    </row>
    <row r="8" spans="1:9" s="4" customFormat="1" ht="41.45" customHeight="1">
      <c r="A8" s="15"/>
      <c r="B8" s="16" t="s">
        <v>11</v>
      </c>
      <c r="C8" s="17" t="s">
        <v>12</v>
      </c>
      <c r="D8" s="18">
        <v>5.72</v>
      </c>
      <c r="E8" s="19">
        <v>8.57</v>
      </c>
      <c r="F8" s="19">
        <f t="shared" si="0"/>
        <v>2.8500000000000005</v>
      </c>
      <c r="G8" s="20">
        <v>49.79</v>
      </c>
      <c r="I8" s="2"/>
    </row>
    <row r="9" spans="1:9" ht="41.45" customHeight="1">
      <c r="A9" s="21"/>
      <c r="B9" s="16" t="s">
        <v>13</v>
      </c>
      <c r="C9" s="17" t="s">
        <v>12</v>
      </c>
      <c r="D9" s="18">
        <v>5</v>
      </c>
      <c r="E9" s="19">
        <v>6.33</v>
      </c>
      <c r="F9" s="19">
        <f t="shared" si="0"/>
        <v>1.33</v>
      </c>
      <c r="G9" s="20">
        <f t="shared" ref="G9:G26" si="1">E9/D9*100-100</f>
        <v>26.599999999999994</v>
      </c>
      <c r="I9" s="2"/>
    </row>
    <row r="10" spans="1:9" ht="41.45" customHeight="1">
      <c r="A10" s="15"/>
      <c r="B10" s="16" t="s">
        <v>14</v>
      </c>
      <c r="C10" s="17" t="s">
        <v>12</v>
      </c>
      <c r="D10" s="18">
        <v>3.5</v>
      </c>
      <c r="E10" s="19">
        <v>4.9000000000000004</v>
      </c>
      <c r="F10" s="19">
        <f t="shared" si="0"/>
        <v>1.4000000000000004</v>
      </c>
      <c r="G10" s="20">
        <v>40.01</v>
      </c>
      <c r="I10" s="2"/>
    </row>
    <row r="11" spans="1:9" ht="41.45" customHeight="1">
      <c r="A11" s="15"/>
      <c r="B11" s="16" t="s">
        <v>15</v>
      </c>
      <c r="C11" s="17" t="s">
        <v>12</v>
      </c>
      <c r="D11" s="18">
        <v>2.02</v>
      </c>
      <c r="E11" s="19">
        <v>2.4</v>
      </c>
      <c r="F11" s="19">
        <f t="shared" si="0"/>
        <v>0.37999999999999989</v>
      </c>
      <c r="G11" s="20">
        <v>19.05</v>
      </c>
      <c r="I11" s="2"/>
    </row>
    <row r="12" spans="1:9" ht="41.45" customHeight="1">
      <c r="A12" s="15"/>
      <c r="B12" s="22" t="s">
        <v>16</v>
      </c>
      <c r="C12" s="17" t="s">
        <v>12</v>
      </c>
      <c r="D12" s="18">
        <v>0.33</v>
      </c>
      <c r="E12" s="23">
        <v>0.33</v>
      </c>
      <c r="F12" s="23">
        <f t="shared" si="0"/>
        <v>0</v>
      </c>
      <c r="G12" s="24">
        <f t="shared" si="1"/>
        <v>0</v>
      </c>
      <c r="I12" s="2"/>
    </row>
    <row r="13" spans="1:9" ht="41.45" customHeight="1">
      <c r="A13" s="15"/>
      <c r="B13" s="22" t="s">
        <v>17</v>
      </c>
      <c r="C13" s="17" t="s">
        <v>12</v>
      </c>
      <c r="D13" s="18">
        <v>0.34</v>
      </c>
      <c r="E13" s="23">
        <v>0.34</v>
      </c>
      <c r="F13" s="23">
        <f t="shared" si="0"/>
        <v>0</v>
      </c>
      <c r="G13" s="24">
        <f t="shared" si="1"/>
        <v>0</v>
      </c>
      <c r="I13" s="2"/>
    </row>
    <row r="14" spans="1:9" s="4" customFormat="1" ht="41.45" customHeight="1">
      <c r="A14" s="15"/>
      <c r="B14" s="16" t="s">
        <v>18</v>
      </c>
      <c r="C14" s="17" t="s">
        <v>12</v>
      </c>
      <c r="D14" s="18">
        <v>0.44</v>
      </c>
      <c r="E14" s="23">
        <v>0.44</v>
      </c>
      <c r="F14" s="23">
        <f t="shared" si="0"/>
        <v>0</v>
      </c>
      <c r="G14" s="24">
        <f t="shared" si="1"/>
        <v>0</v>
      </c>
      <c r="I14" s="2"/>
    </row>
    <row r="15" spans="1:9" ht="41.45" customHeight="1">
      <c r="A15" s="15"/>
      <c r="B15" s="16" t="s">
        <v>19</v>
      </c>
      <c r="C15" s="17" t="s">
        <v>12</v>
      </c>
      <c r="D15" s="18">
        <v>7.0000000000000007E-2</v>
      </c>
      <c r="E15" s="23">
        <v>7.0000000000000007E-2</v>
      </c>
      <c r="F15" s="23">
        <f t="shared" si="0"/>
        <v>0</v>
      </c>
      <c r="G15" s="24">
        <f t="shared" si="1"/>
        <v>0</v>
      </c>
      <c r="I15" s="2"/>
    </row>
    <row r="16" spans="1:9" ht="41.45" customHeight="1">
      <c r="A16" s="15"/>
      <c r="B16" s="16" t="s">
        <v>20</v>
      </c>
      <c r="C16" s="17" t="s">
        <v>12</v>
      </c>
      <c r="D16" s="18">
        <v>0.54</v>
      </c>
      <c r="E16" s="23">
        <v>0.54</v>
      </c>
      <c r="F16" s="23">
        <f t="shared" si="0"/>
        <v>0</v>
      </c>
      <c r="G16" s="24">
        <f t="shared" si="1"/>
        <v>0</v>
      </c>
      <c r="I16" s="2"/>
    </row>
    <row r="17" spans="1:9" ht="41.45" customHeight="1">
      <c r="A17" s="15"/>
      <c r="B17" s="16" t="s">
        <v>21</v>
      </c>
      <c r="C17" s="17" t="s">
        <v>12</v>
      </c>
      <c r="D17" s="18">
        <v>0.06</v>
      </c>
      <c r="E17" s="23">
        <v>0.06</v>
      </c>
      <c r="F17" s="23">
        <f t="shared" si="0"/>
        <v>0</v>
      </c>
      <c r="G17" s="24">
        <f t="shared" si="1"/>
        <v>0</v>
      </c>
      <c r="I17" s="2"/>
    </row>
    <row r="18" spans="1:9" ht="41.45" customHeight="1">
      <c r="A18" s="15"/>
      <c r="B18" s="22" t="s">
        <v>22</v>
      </c>
      <c r="C18" s="17" t="s">
        <v>12</v>
      </c>
      <c r="D18" s="18">
        <v>1.67</v>
      </c>
      <c r="E18" s="19">
        <v>1.85</v>
      </c>
      <c r="F18" s="19">
        <f t="shared" si="0"/>
        <v>0.18000000000000016</v>
      </c>
      <c r="G18" s="20">
        <v>10.84</v>
      </c>
      <c r="I18" s="2"/>
    </row>
    <row r="19" spans="1:9" ht="41.45" customHeight="1">
      <c r="A19" s="15"/>
      <c r="B19" s="22" t="s">
        <v>23</v>
      </c>
      <c r="C19" s="17" t="s">
        <v>12</v>
      </c>
      <c r="D19" s="18">
        <v>5</v>
      </c>
      <c r="E19" s="19">
        <v>6</v>
      </c>
      <c r="F19" s="19">
        <f t="shared" si="0"/>
        <v>1</v>
      </c>
      <c r="G19" s="20">
        <f t="shared" si="1"/>
        <v>20</v>
      </c>
      <c r="I19" s="2"/>
    </row>
    <row r="20" spans="1:9" ht="41.45" customHeight="1">
      <c r="A20" s="15"/>
      <c r="B20" s="16" t="s">
        <v>24</v>
      </c>
      <c r="C20" s="17" t="s">
        <v>12</v>
      </c>
      <c r="D20" s="18">
        <v>3.92</v>
      </c>
      <c r="E20" s="19">
        <v>4.46</v>
      </c>
      <c r="F20" s="19">
        <f t="shared" si="0"/>
        <v>0.54</v>
      </c>
      <c r="G20" s="20">
        <v>13.84</v>
      </c>
      <c r="I20" s="2"/>
    </row>
    <row r="21" spans="1:9" ht="41.45" customHeight="1">
      <c r="A21" s="25"/>
      <c r="B21" s="26" t="s">
        <v>25</v>
      </c>
      <c r="C21" s="27" t="s">
        <v>12</v>
      </c>
      <c r="D21" s="28">
        <v>1.0900000000000001</v>
      </c>
      <c r="E21" s="29">
        <v>1.0900000000000001</v>
      </c>
      <c r="F21" s="29">
        <f t="shared" si="0"/>
        <v>0</v>
      </c>
      <c r="G21" s="30">
        <f t="shared" si="1"/>
        <v>0</v>
      </c>
      <c r="I21" s="2"/>
    </row>
    <row r="23" spans="1:9" ht="29.45" customHeight="1">
      <c r="A23" s="31" t="s">
        <v>26</v>
      </c>
      <c r="B23" s="32" t="s">
        <v>27</v>
      </c>
      <c r="C23" s="33"/>
      <c r="D23" s="33"/>
      <c r="E23" s="34"/>
      <c r="F23" s="33"/>
      <c r="G23" s="35"/>
    </row>
    <row r="24" spans="1:9" s="36" customFormat="1" ht="37.9" customHeight="1">
      <c r="A24" s="37"/>
      <c r="B24" s="16" t="s">
        <v>28</v>
      </c>
      <c r="C24" s="38" t="s">
        <v>29</v>
      </c>
      <c r="D24" s="39">
        <v>5.04</v>
      </c>
      <c r="E24" s="40">
        <v>5.04</v>
      </c>
      <c r="F24" s="40">
        <f t="shared" si="0"/>
        <v>0</v>
      </c>
      <c r="G24" s="41">
        <f t="shared" si="1"/>
        <v>0</v>
      </c>
      <c r="H24" s="42"/>
    </row>
    <row r="25" spans="1:9" s="36" customFormat="1" ht="37.9" customHeight="1">
      <c r="A25" s="37"/>
      <c r="B25" s="22" t="s">
        <v>30</v>
      </c>
      <c r="C25" s="38" t="s">
        <v>31</v>
      </c>
      <c r="D25" s="39">
        <v>140</v>
      </c>
      <c r="E25" s="43">
        <v>159</v>
      </c>
      <c r="F25" s="43">
        <f t="shared" si="0"/>
        <v>19</v>
      </c>
      <c r="G25" s="44">
        <f t="shared" si="1"/>
        <v>13.571428571428569</v>
      </c>
      <c r="H25" s="42"/>
    </row>
    <row r="26" spans="1:9" s="36" customFormat="1" ht="51.95">
      <c r="A26" s="45"/>
      <c r="B26" s="26" t="s">
        <v>32</v>
      </c>
      <c r="C26" s="46" t="s">
        <v>31</v>
      </c>
      <c r="D26" s="47">
        <v>189</v>
      </c>
      <c r="E26" s="48">
        <v>189</v>
      </c>
      <c r="F26" s="48">
        <f t="shared" si="0"/>
        <v>0</v>
      </c>
      <c r="G26" s="49">
        <f t="shared" si="1"/>
        <v>0</v>
      </c>
      <c r="H26" s="42"/>
    </row>
  </sheetData>
  <mergeCells count="3">
    <mergeCell ref="D1:G1"/>
    <mergeCell ref="D2:G2"/>
    <mergeCell ref="A3:G5"/>
  </mergeCells>
  <pageMargins left="0.59055118110236249" right="0" top="0" bottom="0" header="0" footer="0"/>
  <pageSetup paperSize="9" scale="67" firstPageNumber="2147483648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BEAD8-5329-4C0B-BB3D-08FFE7621A0C}">
  <dimension ref="A1:AK42"/>
  <sheetViews>
    <sheetView tabSelected="1" topLeftCell="A26" workbookViewId="0">
      <selection activeCell="F30" sqref="F30"/>
    </sheetView>
  </sheetViews>
  <sheetFormatPr defaultRowHeight="12.75"/>
  <cols>
    <col min="1" max="1" width="25.7109375" customWidth="1"/>
    <col min="2" max="2" width="26.28515625" customWidth="1"/>
    <col min="3" max="3" width="13" customWidth="1"/>
    <col min="4" max="4" width="13.28515625" customWidth="1"/>
    <col min="5" max="6" width="13" customWidth="1"/>
    <col min="7" max="7" width="13.140625" customWidth="1"/>
    <col min="8" max="8" width="13" customWidth="1"/>
    <col min="9" max="9" width="13.140625" customWidth="1"/>
    <col min="10" max="10" width="13.28515625" customWidth="1"/>
    <col min="11" max="11" width="13.140625" customWidth="1"/>
    <col min="12" max="12" width="11.7109375" customWidth="1"/>
    <col min="13" max="14" width="12" customWidth="1"/>
    <col min="15" max="16" width="12.7109375" customWidth="1"/>
    <col min="17" max="17" width="12" customWidth="1"/>
    <col min="18" max="18" width="11.28515625" customWidth="1"/>
    <col min="19" max="20" width="10.28515625" customWidth="1"/>
  </cols>
  <sheetData>
    <row r="1" spans="1:37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>
      <c r="A2" s="94" t="s">
        <v>33</v>
      </c>
      <c r="B2" s="95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37">
      <c r="A3" s="96" t="s">
        <v>34</v>
      </c>
      <c r="B3" s="97">
        <v>40790.199999999997</v>
      </c>
      <c r="C3" s="93"/>
      <c r="D3" s="9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1:37">
      <c r="A4" s="96" t="s">
        <v>35</v>
      </c>
      <c r="B4" s="96">
        <v>0</v>
      </c>
      <c r="C4" s="93"/>
      <c r="D4" s="95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</row>
    <row r="5" spans="1:37">
      <c r="A5" s="96" t="s">
        <v>36</v>
      </c>
      <c r="B5" s="96">
        <v>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</row>
    <row r="6" spans="1:37">
      <c r="A6" s="93"/>
      <c r="B6" s="98">
        <v>40790.199999999997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</row>
    <row r="7" spans="1:37">
      <c r="A7" s="99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</row>
    <row r="8" spans="1:37" ht="55.5">
      <c r="A8" s="115" t="s">
        <v>37</v>
      </c>
      <c r="B8" s="116" t="s">
        <v>38</v>
      </c>
      <c r="C8" s="116" t="s">
        <v>39</v>
      </c>
      <c r="D8" s="117" t="s">
        <v>40</v>
      </c>
      <c r="E8" s="117" t="s">
        <v>41</v>
      </c>
      <c r="F8" s="117" t="s">
        <v>42</v>
      </c>
      <c r="G8" s="117" t="s">
        <v>43</v>
      </c>
      <c r="H8" s="117" t="s">
        <v>44</v>
      </c>
      <c r="I8" s="117" t="s">
        <v>45</v>
      </c>
      <c r="J8" s="117" t="s">
        <v>46</v>
      </c>
      <c r="K8" s="117" t="s">
        <v>47</v>
      </c>
      <c r="L8" s="117" t="s">
        <v>48</v>
      </c>
      <c r="M8" s="117" t="s">
        <v>49</v>
      </c>
      <c r="N8" s="117" t="s">
        <v>50</v>
      </c>
      <c r="O8" s="117" t="s">
        <v>51</v>
      </c>
      <c r="P8" s="117" t="s">
        <v>52</v>
      </c>
      <c r="Q8" s="118" t="s">
        <v>53</v>
      </c>
      <c r="R8" s="118" t="s">
        <v>54</v>
      </c>
      <c r="S8" s="117" t="s">
        <v>7</v>
      </c>
      <c r="T8" s="119" t="s">
        <v>8</v>
      </c>
      <c r="U8" s="100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</row>
    <row r="9" spans="1:37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2"/>
      <c r="T9" s="104"/>
      <c r="U9" s="100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</row>
    <row r="10" spans="1:37" ht="12.75" customHeight="1">
      <c r="A10" s="183" t="s">
        <v>55</v>
      </c>
      <c r="B10" s="120" t="s">
        <v>56</v>
      </c>
      <c r="C10" s="120">
        <v>1</v>
      </c>
      <c r="D10" s="121">
        <v>38877</v>
      </c>
      <c r="E10" s="121">
        <v>38877</v>
      </c>
      <c r="F10" s="122"/>
      <c r="G10" s="122"/>
      <c r="H10" s="121">
        <v>38877</v>
      </c>
      <c r="I10" s="121">
        <v>7943</v>
      </c>
      <c r="J10" s="186">
        <v>15093</v>
      </c>
      <c r="K10" s="120">
        <v>274</v>
      </c>
      <c r="L10" s="120">
        <v>862</v>
      </c>
      <c r="M10" s="186">
        <v>37214</v>
      </c>
      <c r="N10" s="186">
        <v>314723</v>
      </c>
      <c r="O10" s="186">
        <v>2990</v>
      </c>
      <c r="P10" s="186">
        <v>31771</v>
      </c>
      <c r="Q10" s="169">
        <v>8.57</v>
      </c>
      <c r="R10" s="169">
        <v>5.72</v>
      </c>
      <c r="S10" s="172">
        <v>2.85</v>
      </c>
      <c r="T10" s="175">
        <v>49.79</v>
      </c>
      <c r="U10" s="100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</row>
    <row r="11" spans="1:37">
      <c r="A11" s="184"/>
      <c r="B11" s="123" t="s">
        <v>57</v>
      </c>
      <c r="C11" s="123">
        <v>1</v>
      </c>
      <c r="D11" s="124">
        <v>34400</v>
      </c>
      <c r="E11" s="124">
        <v>34400</v>
      </c>
      <c r="F11" s="125"/>
      <c r="G11" s="125"/>
      <c r="H11" s="124">
        <v>34400</v>
      </c>
      <c r="I11" s="124">
        <v>7271</v>
      </c>
      <c r="J11" s="187"/>
      <c r="K11" s="123">
        <v>274</v>
      </c>
      <c r="L11" s="125"/>
      <c r="M11" s="187"/>
      <c r="N11" s="187"/>
      <c r="O11" s="187"/>
      <c r="P11" s="187"/>
      <c r="Q11" s="170"/>
      <c r="R11" s="170"/>
      <c r="S11" s="173"/>
      <c r="T11" s="176"/>
      <c r="U11" s="100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</row>
    <row r="12" spans="1:37">
      <c r="A12" s="184"/>
      <c r="B12" s="123" t="s">
        <v>58</v>
      </c>
      <c r="C12" s="123">
        <v>1</v>
      </c>
      <c r="D12" s="124">
        <v>29371</v>
      </c>
      <c r="E12" s="124">
        <v>29371</v>
      </c>
      <c r="F12" s="125"/>
      <c r="G12" s="124">
        <v>2448</v>
      </c>
      <c r="H12" s="124">
        <v>31819</v>
      </c>
      <c r="I12" s="124">
        <v>6884</v>
      </c>
      <c r="J12" s="187"/>
      <c r="K12" s="123">
        <v>529</v>
      </c>
      <c r="L12" s="123">
        <v>750</v>
      </c>
      <c r="M12" s="187"/>
      <c r="N12" s="187"/>
      <c r="O12" s="187"/>
      <c r="P12" s="187"/>
      <c r="Q12" s="170"/>
      <c r="R12" s="170"/>
      <c r="S12" s="173"/>
      <c r="T12" s="176"/>
      <c r="U12" s="100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</row>
    <row r="13" spans="1:37">
      <c r="A13" s="185"/>
      <c r="B13" s="126" t="s">
        <v>59</v>
      </c>
      <c r="C13" s="127">
        <v>2</v>
      </c>
      <c r="D13" s="128">
        <v>51750</v>
      </c>
      <c r="E13" s="128">
        <v>103500</v>
      </c>
      <c r="F13" s="129"/>
      <c r="G13" s="128">
        <v>8625</v>
      </c>
      <c r="H13" s="128">
        <v>112125</v>
      </c>
      <c r="I13" s="128">
        <v>18930</v>
      </c>
      <c r="J13" s="188"/>
      <c r="K13" s="127">
        <v>529</v>
      </c>
      <c r="L13" s="127">
        <v>950</v>
      </c>
      <c r="M13" s="188"/>
      <c r="N13" s="188"/>
      <c r="O13" s="188"/>
      <c r="P13" s="188"/>
      <c r="Q13" s="171"/>
      <c r="R13" s="171"/>
      <c r="S13" s="174"/>
      <c r="T13" s="177"/>
      <c r="U13" s="100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</row>
    <row r="14" spans="1:37">
      <c r="A14" s="130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31"/>
      <c r="R14" s="131"/>
      <c r="S14" s="122"/>
      <c r="T14" s="132"/>
      <c r="U14" s="100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</row>
    <row r="15" spans="1:37" ht="33" customHeight="1">
      <c r="A15" s="133" t="s">
        <v>24</v>
      </c>
      <c r="B15" s="123" t="s">
        <v>60</v>
      </c>
      <c r="C15" s="123">
        <v>3</v>
      </c>
      <c r="D15" s="124">
        <v>35000</v>
      </c>
      <c r="E15" s="124">
        <v>84000</v>
      </c>
      <c r="F15" s="124">
        <v>2552</v>
      </c>
      <c r="G15" s="124">
        <v>7000</v>
      </c>
      <c r="H15" s="124">
        <v>93552</v>
      </c>
      <c r="I15" s="124">
        <v>20367</v>
      </c>
      <c r="J15" s="124">
        <v>10800</v>
      </c>
      <c r="K15" s="123">
        <v>825</v>
      </c>
      <c r="L15" s="123">
        <v>738</v>
      </c>
      <c r="M15" s="124">
        <v>37642</v>
      </c>
      <c r="N15" s="124">
        <v>163923</v>
      </c>
      <c r="O15" s="124">
        <v>1557</v>
      </c>
      <c r="P15" s="124">
        <v>16548</v>
      </c>
      <c r="Q15" s="134">
        <v>4.46</v>
      </c>
      <c r="R15" s="134">
        <v>3.92</v>
      </c>
      <c r="S15" s="123">
        <v>0.54</v>
      </c>
      <c r="T15" s="135">
        <v>13.84</v>
      </c>
      <c r="U15" s="100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</row>
    <row r="16" spans="1:37">
      <c r="A16" s="10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9"/>
      <c r="R16" s="109"/>
      <c r="S16" s="105"/>
      <c r="T16" s="110"/>
      <c r="U16" s="100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</row>
    <row r="17" spans="1:37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112"/>
      <c r="N17" s="112"/>
      <c r="O17" s="112"/>
      <c r="P17" s="112"/>
      <c r="Q17" s="112"/>
      <c r="R17" s="112"/>
      <c r="S17" s="112"/>
      <c r="T17" s="112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:37" ht="77.25">
      <c r="A18" s="115" t="s">
        <v>37</v>
      </c>
      <c r="B18" s="117" t="s">
        <v>61</v>
      </c>
      <c r="C18" s="117" t="s">
        <v>62</v>
      </c>
      <c r="D18" s="117" t="s">
        <v>63</v>
      </c>
      <c r="E18" s="117" t="s">
        <v>64</v>
      </c>
      <c r="F18" s="117" t="s">
        <v>51</v>
      </c>
      <c r="G18" s="119" t="s">
        <v>52</v>
      </c>
      <c r="H18" s="118" t="s">
        <v>53</v>
      </c>
      <c r="I18" s="118" t="s">
        <v>54</v>
      </c>
      <c r="J18" s="117" t="s">
        <v>7</v>
      </c>
      <c r="K18" s="114" t="s">
        <v>8</v>
      </c>
      <c r="L18" s="100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</row>
    <row r="19" spans="1:37" ht="11.25" customHeight="1">
      <c r="A19" s="141"/>
      <c r="B19" s="122"/>
      <c r="C19" s="122"/>
      <c r="D19" s="122"/>
      <c r="E19" s="122"/>
      <c r="F19" s="122"/>
      <c r="G19" s="132"/>
      <c r="H19" s="131"/>
      <c r="I19" s="131"/>
      <c r="J19" s="122"/>
      <c r="K19" s="106"/>
      <c r="L19" s="100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</row>
    <row r="20" spans="1:37" ht="11.25" customHeight="1">
      <c r="A20" s="133" t="s">
        <v>14</v>
      </c>
      <c r="B20" s="124">
        <v>180000</v>
      </c>
      <c r="C20" s="125"/>
      <c r="D20" s="125"/>
      <c r="E20" s="124">
        <v>180000</v>
      </c>
      <c r="F20" s="124">
        <v>1710</v>
      </c>
      <c r="G20" s="142">
        <v>18171</v>
      </c>
      <c r="H20" s="143">
        <v>4.9000000000000004</v>
      </c>
      <c r="I20" s="134">
        <v>3.5</v>
      </c>
      <c r="J20" s="123">
        <v>1.4</v>
      </c>
      <c r="K20" s="107">
        <v>40.01</v>
      </c>
      <c r="L20" s="100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</row>
    <row r="21" spans="1:37" ht="11.25" customHeight="1">
      <c r="A21" s="144"/>
      <c r="B21" s="125"/>
      <c r="C21" s="125"/>
      <c r="D21" s="125"/>
      <c r="E21" s="125"/>
      <c r="F21" s="125"/>
      <c r="G21" s="145"/>
      <c r="H21" s="146"/>
      <c r="I21" s="147"/>
      <c r="J21" s="125"/>
      <c r="K21" s="113"/>
      <c r="L21" s="100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</row>
    <row r="22" spans="1:37" ht="18.75" customHeight="1">
      <c r="A22" s="133" t="s">
        <v>15</v>
      </c>
      <c r="B22" s="124">
        <v>60000</v>
      </c>
      <c r="C22" s="124">
        <v>7500</v>
      </c>
      <c r="D22" s="124">
        <v>20833</v>
      </c>
      <c r="E22" s="124">
        <v>88333</v>
      </c>
      <c r="F22" s="123">
        <v>839</v>
      </c>
      <c r="G22" s="142">
        <v>8917</v>
      </c>
      <c r="H22" s="134">
        <v>2.4</v>
      </c>
      <c r="I22" s="134">
        <v>2.02</v>
      </c>
      <c r="J22" s="123">
        <v>0.38</v>
      </c>
      <c r="K22" s="107">
        <v>19.05</v>
      </c>
      <c r="L22" s="100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</row>
    <row r="23" spans="1:37">
      <c r="A23" s="148"/>
      <c r="B23" s="129"/>
      <c r="C23" s="129"/>
      <c r="D23" s="129"/>
      <c r="E23" s="129"/>
      <c r="F23" s="129"/>
      <c r="G23" s="137"/>
      <c r="H23" s="136"/>
      <c r="I23" s="136"/>
      <c r="J23" s="129"/>
      <c r="K23" s="110"/>
      <c r="L23" s="100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</row>
    <row r="24" spans="1:37">
      <c r="A24" s="149"/>
      <c r="B24" s="138"/>
      <c r="C24" s="138"/>
      <c r="D24" s="138"/>
      <c r="E24" s="140"/>
      <c r="F24" s="138"/>
      <c r="G24" s="138"/>
      <c r="H24" s="138"/>
      <c r="I24" s="138"/>
      <c r="J24" s="138"/>
      <c r="K24" s="11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</row>
    <row r="25" spans="1:37">
      <c r="A25" s="150"/>
      <c r="B25" s="150"/>
      <c r="C25" s="150"/>
      <c r="D25" s="140"/>
      <c r="E25" s="140"/>
      <c r="F25" s="140"/>
      <c r="G25" s="140"/>
      <c r="H25" s="140"/>
      <c r="I25" s="140"/>
      <c r="J25" s="140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</row>
    <row r="26" spans="1:37" ht="15" customHeight="1">
      <c r="A26" s="178" t="s">
        <v>65</v>
      </c>
      <c r="B26" s="151" t="s">
        <v>37</v>
      </c>
      <c r="C26" s="152" t="s">
        <v>66</v>
      </c>
      <c r="D26" s="139"/>
      <c r="E26" s="140"/>
      <c r="F26" s="140"/>
      <c r="G26" s="140"/>
      <c r="H26" s="140"/>
      <c r="I26" s="140"/>
      <c r="J26" s="140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</row>
    <row r="27" spans="1:37">
      <c r="A27" s="179"/>
      <c r="B27" s="181" t="s">
        <v>55</v>
      </c>
      <c r="C27" s="182"/>
      <c r="D27" s="139"/>
      <c r="E27" s="140"/>
      <c r="F27" s="140"/>
      <c r="G27" s="140"/>
      <c r="H27" s="140"/>
      <c r="I27" s="140"/>
      <c r="J27" s="140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</row>
    <row r="28" spans="1:37" ht="24.75" customHeight="1">
      <c r="A28" s="179"/>
      <c r="B28" s="158" t="s">
        <v>67</v>
      </c>
      <c r="C28" s="153">
        <v>1486</v>
      </c>
      <c r="D28" s="139"/>
      <c r="E28" s="140"/>
      <c r="F28" s="140"/>
      <c r="G28" s="140"/>
      <c r="H28" s="140"/>
      <c r="I28" s="140"/>
      <c r="J28" s="140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</row>
    <row r="29" spans="1:37" ht="23.25" customHeight="1">
      <c r="A29" s="179"/>
      <c r="B29" s="159" t="s">
        <v>68</v>
      </c>
      <c r="C29" s="155">
        <v>10533</v>
      </c>
      <c r="D29" s="139"/>
      <c r="E29" s="140"/>
      <c r="F29" s="140"/>
      <c r="G29" s="140"/>
      <c r="H29" s="140"/>
      <c r="I29" s="140"/>
      <c r="J29" s="140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</row>
    <row r="30" spans="1:37" ht="46.5" customHeight="1">
      <c r="A30" s="179"/>
      <c r="B30" s="159" t="s">
        <v>69</v>
      </c>
      <c r="C30" s="154">
        <v>250</v>
      </c>
      <c r="D30" s="139"/>
      <c r="E30" s="140"/>
      <c r="F30" s="140"/>
      <c r="G30" s="140"/>
      <c r="H30" s="140"/>
      <c r="I30" s="140"/>
      <c r="J30" s="140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</row>
    <row r="31" spans="1:37" ht="30.75" customHeight="1">
      <c r="A31" s="179"/>
      <c r="B31" s="159" t="s">
        <v>70</v>
      </c>
      <c r="C31" s="155">
        <v>4000</v>
      </c>
      <c r="D31" s="139"/>
      <c r="E31" s="140"/>
      <c r="F31" s="140"/>
      <c r="G31" s="140"/>
      <c r="H31" s="140"/>
      <c r="I31" s="140"/>
      <c r="J31" s="140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</row>
    <row r="32" spans="1:37" ht="55.5" customHeight="1">
      <c r="A32" s="179"/>
      <c r="B32" s="159" t="s">
        <v>71</v>
      </c>
      <c r="C32" s="155">
        <v>2500</v>
      </c>
      <c r="D32" s="139"/>
      <c r="E32" s="140"/>
      <c r="F32" s="140"/>
      <c r="G32" s="140"/>
      <c r="H32" s="140"/>
      <c r="I32" s="140"/>
      <c r="J32" s="140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</row>
    <row r="33" spans="1:37" ht="38.25" customHeight="1">
      <c r="A33" s="179"/>
      <c r="B33" s="159" t="s">
        <v>72</v>
      </c>
      <c r="C33" s="155">
        <v>6944</v>
      </c>
      <c r="D33" s="139"/>
      <c r="E33" s="140"/>
      <c r="F33" s="140"/>
      <c r="G33" s="140"/>
      <c r="H33" s="140"/>
      <c r="I33" s="140"/>
      <c r="J33" s="140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</row>
    <row r="34" spans="1:37" ht="45" customHeight="1">
      <c r="A34" s="179"/>
      <c r="B34" s="159" t="s">
        <v>73</v>
      </c>
      <c r="C34" s="154">
        <v>667</v>
      </c>
      <c r="D34" s="139"/>
      <c r="E34" s="140"/>
      <c r="F34" s="140"/>
      <c r="G34" s="140"/>
      <c r="H34" s="140"/>
      <c r="I34" s="140"/>
      <c r="J34" s="140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</row>
    <row r="35" spans="1:37" ht="24" customHeight="1">
      <c r="A35" s="179"/>
      <c r="B35" s="159" t="s">
        <v>74</v>
      </c>
      <c r="C35" s="155">
        <v>4167</v>
      </c>
      <c r="D35" s="139"/>
      <c r="E35" s="140"/>
      <c r="F35" s="140"/>
      <c r="G35" s="140"/>
      <c r="H35" s="140"/>
      <c r="I35" s="140"/>
      <c r="J35" s="140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</row>
    <row r="36" spans="1:37" ht="15.75" customHeight="1">
      <c r="A36" s="179"/>
      <c r="B36" s="160" t="s">
        <v>75</v>
      </c>
      <c r="C36" s="156">
        <v>6667</v>
      </c>
      <c r="D36" s="139"/>
      <c r="E36" s="140"/>
      <c r="F36" s="140"/>
      <c r="G36" s="140"/>
      <c r="H36" s="140"/>
      <c r="I36" s="140"/>
      <c r="J36" s="140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</row>
    <row r="37" spans="1:37" ht="22.5" customHeight="1">
      <c r="A37" s="179"/>
      <c r="B37" s="161" t="s">
        <v>76</v>
      </c>
      <c r="C37" s="157">
        <v>37214</v>
      </c>
      <c r="D37" s="140"/>
      <c r="E37" s="140"/>
      <c r="F37" s="140"/>
      <c r="G37" s="140"/>
      <c r="H37" s="140"/>
      <c r="I37" s="140"/>
      <c r="J37" s="140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</row>
    <row r="38" spans="1:37">
      <c r="A38" s="179"/>
      <c r="B38" s="181" t="s">
        <v>24</v>
      </c>
      <c r="C38" s="182"/>
      <c r="D38" s="140"/>
      <c r="E38" s="140"/>
      <c r="F38" s="140"/>
      <c r="G38" s="140"/>
      <c r="H38" s="140"/>
      <c r="I38" s="140"/>
      <c r="J38" s="140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</row>
    <row r="39" spans="1:37" ht="27.75" customHeight="1">
      <c r="A39" s="179"/>
      <c r="B39" s="162" t="s">
        <v>77</v>
      </c>
      <c r="C39" s="155">
        <v>2560</v>
      </c>
      <c r="D39" s="140"/>
      <c r="E39" s="140"/>
      <c r="F39" s="140"/>
      <c r="G39" s="140"/>
      <c r="H39" s="140"/>
      <c r="I39" s="140"/>
      <c r="J39" s="140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</row>
    <row r="40" spans="1:37" ht="27" customHeight="1">
      <c r="A40" s="179"/>
      <c r="B40" s="162" t="s">
        <v>78</v>
      </c>
      <c r="C40" s="155">
        <v>2450</v>
      </c>
      <c r="D40" s="140"/>
      <c r="E40" s="140"/>
      <c r="F40" s="140"/>
      <c r="G40" s="140"/>
      <c r="H40" s="140"/>
      <c r="I40" s="140"/>
      <c r="J40" s="140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</row>
    <row r="41" spans="1:37" ht="29.25" customHeight="1">
      <c r="A41" s="179"/>
      <c r="B41" s="163" t="s">
        <v>79</v>
      </c>
      <c r="C41" s="156">
        <v>32632</v>
      </c>
      <c r="D41" s="140"/>
      <c r="E41" s="140"/>
      <c r="F41" s="140"/>
      <c r="G41" s="140"/>
      <c r="H41" s="140"/>
      <c r="I41" s="140"/>
      <c r="J41" s="140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</row>
    <row r="42" spans="1:37" ht="22.5" customHeight="1">
      <c r="A42" s="180"/>
      <c r="B42" s="164" t="s">
        <v>76</v>
      </c>
      <c r="C42" s="157">
        <v>37642</v>
      </c>
      <c r="D42" s="140"/>
      <c r="E42" s="140"/>
      <c r="F42" s="140"/>
      <c r="G42" s="140"/>
      <c r="H42" s="140"/>
      <c r="I42" s="140"/>
      <c r="J42" s="140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</row>
  </sheetData>
  <mergeCells count="13">
    <mergeCell ref="Q10:Q13"/>
    <mergeCell ref="R10:R13"/>
    <mergeCell ref="S10:S13"/>
    <mergeCell ref="T10:T13"/>
    <mergeCell ref="A26:A42"/>
    <mergeCell ref="B27:C27"/>
    <mergeCell ref="B38:C38"/>
    <mergeCell ref="A10:A13"/>
    <mergeCell ref="J10:J13"/>
    <mergeCell ref="M10:M13"/>
    <mergeCell ref="N10:N13"/>
    <mergeCell ref="O10:O13"/>
    <mergeCell ref="P10:P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workbookViewId="0">
      <selection activeCell="A10" sqref="A10:B10"/>
    </sheetView>
  </sheetViews>
  <sheetFormatPr defaultColWidth="8.85546875" defaultRowHeight="15"/>
  <cols>
    <col min="1" max="1" width="23.42578125" style="50" customWidth="1"/>
    <col min="2" max="2" width="26.42578125" style="50" customWidth="1"/>
    <col min="3" max="4" width="9" style="50" customWidth="1"/>
    <col min="5" max="5" width="10.5703125" style="50" customWidth="1"/>
    <col min="6" max="6" width="22.7109375" style="50" customWidth="1"/>
    <col min="7" max="10" width="14.42578125" style="50" customWidth="1"/>
    <col min="11" max="11" width="14.7109375" style="50" customWidth="1"/>
    <col min="12" max="12" width="11.42578125" style="50" customWidth="1"/>
    <col min="13" max="13" width="13.85546875" style="50" customWidth="1"/>
    <col min="14" max="14" width="13" style="50" bestFit="1" customWidth="1"/>
    <col min="15" max="16384" width="8.85546875" style="50"/>
  </cols>
  <sheetData>
    <row r="1" spans="1:14">
      <c r="A1" s="51" t="s">
        <v>80</v>
      </c>
    </row>
    <row r="3" spans="1:14" s="52" customFormat="1" ht="12.75">
      <c r="A3" s="53" t="s">
        <v>81</v>
      </c>
    </row>
    <row r="4" spans="1:14" s="52" customFormat="1" ht="25.5">
      <c r="A4" s="52" t="s">
        <v>34</v>
      </c>
      <c r="B4" s="54">
        <v>40790.199999999997</v>
      </c>
      <c r="C4" s="55"/>
      <c r="F4" s="56"/>
      <c r="G4" s="57" t="s">
        <v>82</v>
      </c>
      <c r="H4" s="58" t="s">
        <v>83</v>
      </c>
      <c r="I4" s="59" t="s">
        <v>84</v>
      </c>
      <c r="J4" s="60" t="s">
        <v>85</v>
      </c>
    </row>
    <row r="5" spans="1:14" s="52" customFormat="1" ht="12.75">
      <c r="A5" s="52" t="s">
        <v>35</v>
      </c>
      <c r="B5" s="54">
        <v>0</v>
      </c>
      <c r="C5" s="55"/>
      <c r="F5" s="61" t="s">
        <v>86</v>
      </c>
      <c r="G5" s="62">
        <v>4</v>
      </c>
      <c r="H5" s="63">
        <v>21</v>
      </c>
      <c r="I5" s="63">
        <v>1000</v>
      </c>
      <c r="J5" s="64">
        <v>1.6</v>
      </c>
    </row>
    <row r="6" spans="1:14" s="52" customFormat="1" ht="12.75">
      <c r="A6" s="52" t="s">
        <v>87</v>
      </c>
      <c r="B6" s="54">
        <v>0</v>
      </c>
      <c r="C6" s="55"/>
      <c r="F6" s="65" t="s">
        <v>88</v>
      </c>
      <c r="G6" s="66">
        <v>4</v>
      </c>
      <c r="H6" s="67">
        <v>21</v>
      </c>
      <c r="I6" s="67">
        <v>630</v>
      </c>
      <c r="J6" s="68">
        <v>1.6</v>
      </c>
    </row>
    <row r="7" spans="1:14" s="52" customFormat="1" ht="12.75">
      <c r="B7" s="69">
        <f>SUM(B4:B6)</f>
        <v>40790.199999999997</v>
      </c>
      <c r="F7" s="70" t="s">
        <v>88</v>
      </c>
      <c r="G7" s="71">
        <v>4</v>
      </c>
      <c r="H7" s="72">
        <v>21</v>
      </c>
      <c r="I7" s="72">
        <v>400</v>
      </c>
      <c r="J7" s="73">
        <v>1.6</v>
      </c>
    </row>
    <row r="8" spans="1:14" s="52" customFormat="1" ht="12.75"/>
    <row r="9" spans="1:14" s="52" customFormat="1">
      <c r="B9" s="69"/>
      <c r="F9" s="50"/>
      <c r="G9" s="50"/>
      <c r="H9" s="50"/>
      <c r="I9" s="50"/>
      <c r="J9" s="50"/>
    </row>
    <row r="10" spans="1:14" s="52" customFormat="1">
      <c r="A10" s="52" t="s">
        <v>89</v>
      </c>
      <c r="B10" s="54">
        <f>491.3+432.8+395.2+461.9</f>
        <v>1781.1999999999998</v>
      </c>
      <c r="G10" s="50"/>
      <c r="H10" s="50"/>
      <c r="I10" s="74"/>
      <c r="J10" s="74"/>
    </row>
    <row r="11" spans="1:14">
      <c r="F11" s="74"/>
      <c r="G11" s="74"/>
      <c r="H11" s="74"/>
      <c r="I11" s="75"/>
      <c r="J11" s="76"/>
    </row>
    <row r="12" spans="1:14">
      <c r="A12" s="51" t="s">
        <v>90</v>
      </c>
      <c r="F12" s="74"/>
      <c r="G12" s="74"/>
      <c r="H12" s="74"/>
      <c r="I12" s="74"/>
      <c r="J12" s="74"/>
      <c r="K12" s="74"/>
      <c r="L12" s="74"/>
      <c r="M12" s="74"/>
      <c r="N12" s="74"/>
    </row>
    <row r="13" spans="1:14" s="74" customFormat="1" ht="12.75">
      <c r="A13" s="189" t="s">
        <v>91</v>
      </c>
      <c r="B13" s="190"/>
      <c r="C13" s="190"/>
      <c r="D13" s="190"/>
      <c r="E13" s="77">
        <v>6017.79</v>
      </c>
      <c r="F13" s="76"/>
    </row>
    <row r="14" spans="1:14" s="74" customFormat="1" ht="12.75">
      <c r="A14" s="191" t="s">
        <v>92</v>
      </c>
      <c r="B14" s="192"/>
      <c r="C14" s="192"/>
      <c r="D14" s="192"/>
      <c r="E14" s="78">
        <v>4.4999999999999998E-2</v>
      </c>
      <c r="F14" s="75"/>
    </row>
    <row r="15" spans="1:14" s="74" customFormat="1" ht="12.75">
      <c r="A15" s="191" t="s">
        <v>93</v>
      </c>
      <c r="B15" s="192"/>
      <c r="C15" s="192"/>
      <c r="D15" s="192"/>
      <c r="E15" s="78">
        <f>G5</f>
        <v>4</v>
      </c>
      <c r="G15" s="79"/>
      <c r="H15" s="76"/>
      <c r="I15" s="80"/>
      <c r="J15" s="79"/>
    </row>
    <row r="16" spans="1:14" s="74" customFormat="1" ht="12.75">
      <c r="A16" s="193" t="s">
        <v>94</v>
      </c>
      <c r="B16" s="194"/>
      <c r="C16" s="194"/>
      <c r="D16" s="194"/>
      <c r="E16" s="81">
        <f>H5</f>
        <v>21</v>
      </c>
      <c r="G16" s="79"/>
      <c r="H16" s="76"/>
      <c r="I16" s="80"/>
      <c r="J16" s="79"/>
    </row>
    <row r="17" spans="1:11" s="74" customFormat="1" ht="22.15" customHeight="1">
      <c r="A17" s="82" t="s">
        <v>95</v>
      </c>
      <c r="B17" s="83"/>
      <c r="C17" s="83"/>
      <c r="D17" s="83"/>
      <c r="E17" s="84">
        <f>E13*(1+E14*(E16-2))*E15</f>
        <v>44652.001799999998</v>
      </c>
      <c r="F17" s="85"/>
      <c r="G17" s="79"/>
      <c r="H17" s="76"/>
      <c r="I17" s="80"/>
      <c r="J17" s="79"/>
      <c r="K17" s="79"/>
    </row>
    <row r="18" spans="1:11" s="74" customFormat="1" ht="12.75">
      <c r="B18" s="76"/>
      <c r="F18" s="80"/>
      <c r="G18" s="79"/>
      <c r="H18" s="76"/>
      <c r="I18" s="80"/>
      <c r="J18" s="79"/>
      <c r="K18" s="79"/>
    </row>
    <row r="19" spans="1:11" s="74" customFormat="1" ht="12.75">
      <c r="I19" s="75"/>
    </row>
    <row r="20" spans="1:11" s="74" customFormat="1" ht="14.25">
      <c r="A20" s="51" t="s">
        <v>96</v>
      </c>
    </row>
    <row r="21" spans="1:11" s="74" customFormat="1" ht="12.75">
      <c r="A21" s="189" t="s">
        <v>91</v>
      </c>
      <c r="B21" s="190"/>
      <c r="C21" s="190"/>
      <c r="D21" s="190"/>
      <c r="E21" s="77">
        <v>6017.79</v>
      </c>
      <c r="F21" s="76"/>
    </row>
    <row r="22" spans="1:11" s="74" customFormat="1" ht="12.75">
      <c r="A22" s="191" t="s">
        <v>92</v>
      </c>
      <c r="B22" s="192"/>
      <c r="C22" s="192"/>
      <c r="D22" s="192"/>
      <c r="E22" s="78">
        <v>4.4999999999999998E-2</v>
      </c>
      <c r="F22" s="75"/>
    </row>
    <row r="23" spans="1:11" s="74" customFormat="1" ht="12.75">
      <c r="A23" s="191" t="s">
        <v>93</v>
      </c>
      <c r="B23" s="192"/>
      <c r="C23" s="192"/>
      <c r="D23" s="192"/>
      <c r="E23" s="78">
        <f>G6</f>
        <v>4</v>
      </c>
    </row>
    <row r="24" spans="1:11" s="74" customFormat="1" ht="12.75">
      <c r="A24" s="193" t="s">
        <v>94</v>
      </c>
      <c r="B24" s="194"/>
      <c r="C24" s="194"/>
      <c r="D24" s="194"/>
      <c r="E24" s="81">
        <f>H6</f>
        <v>21</v>
      </c>
    </row>
    <row r="25" spans="1:11" s="74" customFormat="1" ht="22.15" customHeight="1">
      <c r="A25" s="86" t="s">
        <v>97</v>
      </c>
      <c r="B25" s="83"/>
      <c r="C25" s="83"/>
      <c r="D25" s="83"/>
      <c r="E25" s="84">
        <f>E21*(1+E22*(E24-2))*E23</f>
        <v>44652.001799999998</v>
      </c>
      <c r="F25" s="85"/>
    </row>
    <row r="26" spans="1:11" s="74" customFormat="1" ht="12.75">
      <c r="F26" s="80"/>
    </row>
    <row r="27" spans="1:11" s="74" customFormat="1" ht="12.75">
      <c r="I27" s="75"/>
    </row>
    <row r="28" spans="1:11" s="74" customFormat="1" ht="14.25">
      <c r="A28" s="51" t="s">
        <v>98</v>
      </c>
    </row>
    <row r="29" spans="1:11" s="74" customFormat="1" ht="12.75">
      <c r="A29" s="189" t="s">
        <v>91</v>
      </c>
      <c r="B29" s="190"/>
      <c r="C29" s="190"/>
      <c r="D29" s="190"/>
      <c r="E29" s="77">
        <v>6017.79</v>
      </c>
      <c r="F29" s="76"/>
    </row>
    <row r="30" spans="1:11" s="74" customFormat="1" ht="12.75">
      <c r="A30" s="191" t="s">
        <v>92</v>
      </c>
      <c r="B30" s="192"/>
      <c r="C30" s="192"/>
      <c r="D30" s="192"/>
      <c r="E30" s="78">
        <v>4.4999999999999998E-2</v>
      </c>
      <c r="F30" s="75"/>
    </row>
    <row r="31" spans="1:11" s="74" customFormat="1" ht="12.75">
      <c r="A31" s="191" t="s">
        <v>93</v>
      </c>
      <c r="B31" s="192"/>
      <c r="C31" s="192"/>
      <c r="D31" s="192"/>
      <c r="E31" s="78">
        <f>G7</f>
        <v>4</v>
      </c>
    </row>
    <row r="32" spans="1:11" s="74" customFormat="1" ht="12.75">
      <c r="A32" s="193" t="s">
        <v>94</v>
      </c>
      <c r="B32" s="194"/>
      <c r="C32" s="194"/>
      <c r="D32" s="194"/>
      <c r="E32" s="81">
        <f>H7</f>
        <v>21</v>
      </c>
    </row>
    <row r="33" spans="1:13" s="74" customFormat="1" ht="20.45" customHeight="1">
      <c r="A33" s="86" t="s">
        <v>97</v>
      </c>
      <c r="B33" s="83"/>
      <c r="C33" s="83"/>
      <c r="D33" s="83"/>
      <c r="E33" s="84">
        <f>E29*(1+E30*(E32-2))*E31</f>
        <v>44652.001799999998</v>
      </c>
    </row>
    <row r="34" spans="1:13" s="74" customFormat="1" ht="12.75"/>
    <row r="35" spans="1:13" s="74" customFormat="1" ht="12.75">
      <c r="A35" s="74" t="s">
        <v>99</v>
      </c>
      <c r="B35" s="74" t="s">
        <v>100</v>
      </c>
      <c r="E35" s="74">
        <f>3333+6000/12+1800/12</f>
        <v>3983</v>
      </c>
      <c r="F35" s="80"/>
      <c r="G35" s="52"/>
      <c r="H35" s="52"/>
      <c r="I35" s="52"/>
      <c r="J35" s="52"/>
    </row>
    <row r="36" spans="1:13">
      <c r="F36" s="74"/>
      <c r="G36" s="79"/>
      <c r="H36" s="87"/>
      <c r="I36" s="87"/>
      <c r="J36" s="79"/>
    </row>
    <row r="37" spans="1:13" s="52" customFormat="1" ht="12.75">
      <c r="A37" s="53" t="s">
        <v>101</v>
      </c>
      <c r="E37" s="69">
        <f>E17+E25+E33+E35</f>
        <v>137939.00539999999</v>
      </c>
      <c r="G37" s="88"/>
      <c r="H37" s="75"/>
      <c r="I37" s="75"/>
      <c r="J37" s="88"/>
    </row>
    <row r="38" spans="1:13" s="87" customFormat="1">
      <c r="A38" s="89"/>
      <c r="B38" s="75"/>
      <c r="C38" s="90"/>
      <c r="E38" s="74"/>
      <c r="F38" s="50"/>
      <c r="G38" s="50"/>
      <c r="H38" s="50"/>
      <c r="I38" s="50"/>
      <c r="J38" s="50"/>
      <c r="K38" s="79"/>
    </row>
    <row r="39" spans="1:13" s="91" customFormat="1">
      <c r="A39" s="92" t="s">
        <v>102</v>
      </c>
      <c r="E39" s="75">
        <f>E37/(B4+B5-B10)</f>
        <v>3.5360815555384653</v>
      </c>
      <c r="F39" s="87"/>
      <c r="G39" s="50"/>
      <c r="H39" s="50"/>
      <c r="I39" s="50"/>
      <c r="J39" s="50"/>
      <c r="K39" s="88"/>
      <c r="M39" s="75"/>
    </row>
    <row r="40" spans="1:13">
      <c r="F40" s="75"/>
    </row>
  </sheetData>
  <mergeCells count="12">
    <mergeCell ref="A31:D31"/>
    <mergeCell ref="A32:D32"/>
    <mergeCell ref="A22:D22"/>
    <mergeCell ref="A23:D23"/>
    <mergeCell ref="A24:D24"/>
    <mergeCell ref="A29:D29"/>
    <mergeCell ref="A30:D30"/>
    <mergeCell ref="A13:D13"/>
    <mergeCell ref="A14:D14"/>
    <mergeCell ref="A15:D15"/>
    <mergeCell ref="A16:D16"/>
    <mergeCell ref="A21:D21"/>
  </mergeCell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Сентякова Екатерина</dc:creator>
  <cp:keywords/>
  <dc:description/>
  <cp:lastModifiedBy/>
  <cp:revision>4</cp:revision>
  <dcterms:created xsi:type="dcterms:W3CDTF">2022-04-18T11:48:26Z</dcterms:created>
  <dcterms:modified xsi:type="dcterms:W3CDTF">2022-10-15T09:07:09Z</dcterms:modified>
  <cp:category/>
  <cp:contentStatus/>
</cp:coreProperties>
</file>